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EP Dell\Dropbox (VAREP)\Chapter Docs\East Bay (SF)\"/>
    </mc:Choice>
  </mc:AlternateContent>
  <bookViews>
    <workbookView xWindow="0" yWindow="0" windowWidth="20490" windowHeight="7755"/>
  </bookViews>
  <sheets>
    <sheet name="Annual Business Budget" sheetId="1" r:id="rId1"/>
  </sheets>
  <definedNames>
    <definedName name="_xlnm.Print_Area" localSheetId="0">'Annual Business Budget'!$A$1:$T$36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S5" i="1"/>
  <c r="I13" i="1"/>
  <c r="G5" i="1" l="1"/>
  <c r="O17" i="1"/>
  <c r="O16" i="1"/>
  <c r="J4" i="1"/>
  <c r="K5" i="1"/>
  <c r="K4" i="1"/>
  <c r="B4" i="1"/>
  <c r="P5" i="1"/>
  <c r="T27" i="1"/>
  <c r="S27" i="1"/>
  <c r="T26" i="1"/>
  <c r="S26" i="1"/>
  <c r="S25" i="1"/>
  <c r="R20" i="1"/>
  <c r="T20" i="1" s="1"/>
  <c r="R5" i="1"/>
  <c r="R4" i="1"/>
  <c r="I20" i="1"/>
  <c r="I19" i="1"/>
  <c r="J19" i="1" s="1"/>
  <c r="I18" i="1"/>
  <c r="I17" i="1"/>
  <c r="J17" i="1" s="1"/>
  <c r="I5" i="1"/>
  <c r="B5" i="1" s="1"/>
  <c r="I4" i="1"/>
  <c r="T4" i="1" s="1"/>
  <c r="M32" i="1"/>
  <c r="G32" i="1"/>
  <c r="F32" i="1"/>
  <c r="J20" i="1"/>
  <c r="K21" i="1"/>
  <c r="B21" i="1"/>
  <c r="I3" i="1"/>
  <c r="R3" i="1"/>
  <c r="K3" i="1" s="1"/>
  <c r="K6" i="1" s="1"/>
  <c r="K33" i="1" s="1"/>
  <c r="S4" i="1"/>
  <c r="C6" i="1"/>
  <c r="D6" i="1"/>
  <c r="D33" i="1" s="1"/>
  <c r="E6" i="1"/>
  <c r="E33" i="1" s="1"/>
  <c r="F6" i="1"/>
  <c r="G6" i="1"/>
  <c r="G33" i="1" s="1"/>
  <c r="H6" i="1"/>
  <c r="H33" i="1" s="1"/>
  <c r="L6" i="1"/>
  <c r="R6" i="1" s="1"/>
  <c r="M6" i="1"/>
  <c r="N6" i="1"/>
  <c r="N33" i="1" s="1"/>
  <c r="O6" i="1"/>
  <c r="P6" i="1"/>
  <c r="P33" i="1" s="1"/>
  <c r="Q6" i="1"/>
  <c r="I9" i="1"/>
  <c r="J9" i="1" s="1"/>
  <c r="R9" i="1"/>
  <c r="S9" i="1" s="1"/>
  <c r="I10" i="1"/>
  <c r="J10" i="1" s="1"/>
  <c r="R10" i="1"/>
  <c r="S10" i="1" s="1"/>
  <c r="C11" i="1"/>
  <c r="I11" i="1" s="1"/>
  <c r="J11" i="1" s="1"/>
  <c r="R11" i="1"/>
  <c r="T11" i="1" s="1"/>
  <c r="S11" i="1"/>
  <c r="I12" i="1"/>
  <c r="J12" i="1" s="1"/>
  <c r="R12" i="1"/>
  <c r="S12" i="1" s="1"/>
  <c r="B13" i="1"/>
  <c r="D13" i="1"/>
  <c r="E13" i="1"/>
  <c r="E32" i="1" s="1"/>
  <c r="F13" i="1"/>
  <c r="G13" i="1"/>
  <c r="H13" i="1"/>
  <c r="K13" i="1"/>
  <c r="L13" i="1"/>
  <c r="L32" i="1" s="1"/>
  <c r="M13" i="1"/>
  <c r="N13" i="1"/>
  <c r="N32" i="1" s="1"/>
  <c r="O13" i="1"/>
  <c r="P13" i="1"/>
  <c r="P32" i="1" s="1"/>
  <c r="Q13" i="1"/>
  <c r="Q32" i="1" s="1"/>
  <c r="I16" i="1"/>
  <c r="J16" i="1" s="1"/>
  <c r="R16" i="1"/>
  <c r="S16" i="1" s="1"/>
  <c r="R17" i="1"/>
  <c r="S17" i="1" s="1"/>
  <c r="J18" i="1"/>
  <c r="R18" i="1"/>
  <c r="S18" i="1" s="1"/>
  <c r="R19" i="1"/>
  <c r="C21" i="1"/>
  <c r="D21" i="1"/>
  <c r="E21" i="1"/>
  <c r="F21" i="1"/>
  <c r="G21" i="1"/>
  <c r="H21" i="1"/>
  <c r="M21" i="1"/>
  <c r="N21" i="1"/>
  <c r="O21" i="1"/>
  <c r="O32" i="1" s="1"/>
  <c r="P21" i="1"/>
  <c r="Q21" i="1"/>
  <c r="I24" i="1"/>
  <c r="J24" i="1" s="1"/>
  <c r="R24" i="1"/>
  <c r="S24" i="1" s="1"/>
  <c r="I25" i="1"/>
  <c r="T25" i="1" s="1"/>
  <c r="R25" i="1"/>
  <c r="I26" i="1"/>
  <c r="J26" i="1" s="1"/>
  <c r="R26" i="1"/>
  <c r="I27" i="1"/>
  <c r="J27" i="1" s="1"/>
  <c r="R27" i="1"/>
  <c r="I28" i="1"/>
  <c r="J28" i="1" s="1"/>
  <c r="R28" i="1"/>
  <c r="S28" i="1" s="1"/>
  <c r="B29" i="1"/>
  <c r="C29" i="1"/>
  <c r="C32" i="1" s="1"/>
  <c r="D29" i="1"/>
  <c r="E29" i="1"/>
  <c r="F29" i="1"/>
  <c r="G29" i="1"/>
  <c r="H29" i="1"/>
  <c r="K29" i="1"/>
  <c r="L29" i="1"/>
  <c r="M29" i="1"/>
  <c r="N29" i="1"/>
  <c r="O29" i="1"/>
  <c r="P29" i="1"/>
  <c r="Q29" i="1"/>
  <c r="F33" i="1"/>
  <c r="M33" i="1"/>
  <c r="O33" i="1"/>
  <c r="Q33" i="1"/>
  <c r="L33" i="1" l="1"/>
  <c r="S3" i="1"/>
  <c r="I6" i="1"/>
  <c r="C33" i="1"/>
  <c r="C35" i="1" s="1"/>
  <c r="B3" i="1"/>
  <c r="B6" i="1" s="1"/>
  <c r="B33" i="1" s="1"/>
  <c r="B35" i="1" s="1"/>
  <c r="Q35" i="1"/>
  <c r="K32" i="1"/>
  <c r="T12" i="1"/>
  <c r="H32" i="1"/>
  <c r="H35" i="1" s="1"/>
  <c r="I21" i="1"/>
  <c r="J25" i="1"/>
  <c r="D32" i="1"/>
  <c r="B32" i="1"/>
  <c r="T10" i="1"/>
  <c r="T9" i="1"/>
  <c r="T5" i="1"/>
  <c r="J5" i="1"/>
  <c r="S20" i="1"/>
  <c r="N35" i="1"/>
  <c r="D35" i="1"/>
  <c r="L35" i="1"/>
  <c r="R13" i="1"/>
  <c r="T3" i="1"/>
  <c r="P35" i="1"/>
  <c r="F35" i="1"/>
  <c r="G35" i="1"/>
  <c r="C13" i="1"/>
  <c r="J13" i="1" s="1"/>
  <c r="O35" i="1"/>
  <c r="T28" i="1"/>
  <c r="R29" i="1"/>
  <c r="I29" i="1"/>
  <c r="J29" i="1" s="1"/>
  <c r="J21" i="1"/>
  <c r="T17" i="1"/>
  <c r="T18" i="1"/>
  <c r="T16" i="1"/>
  <c r="R21" i="1"/>
  <c r="S21" i="1" s="1"/>
  <c r="S29" i="1"/>
  <c r="S13" i="1"/>
  <c r="T19" i="1"/>
  <c r="S19" i="1"/>
  <c r="E35" i="1"/>
  <c r="T24" i="1"/>
  <c r="J3" i="1" l="1"/>
  <c r="T21" i="1"/>
  <c r="T13" i="1"/>
  <c r="T29" i="1"/>
  <c r="R33" i="1"/>
  <c r="S6" i="1"/>
  <c r="I32" i="1"/>
  <c r="J32" i="1" l="1"/>
  <c r="M35" i="1"/>
  <c r="R32" i="1"/>
  <c r="K35" i="1"/>
  <c r="S33" i="1"/>
  <c r="R35" i="1" l="1"/>
  <c r="T32" i="1"/>
  <c r="S32" i="1"/>
  <c r="T6" i="1"/>
  <c r="J6" i="1"/>
  <c r="I33" i="1"/>
  <c r="T33" i="1" s="1"/>
  <c r="T35" i="1" l="1"/>
  <c r="I35" i="1"/>
  <c r="J33" i="1"/>
</calcChain>
</file>

<file path=xl/sharedStrings.xml><?xml version="1.0" encoding="utf-8"?>
<sst xmlns="http://schemas.openxmlformats.org/spreadsheetml/2006/main" count="59" uniqueCount="51">
  <si>
    <t>MONTHLY BUSINESS BUDGET</t>
    <phoneticPr fontId="0" type="noConversion"/>
  </si>
  <si>
    <t>Projected Monthly</t>
    <phoneticPr fontId="0" type="noConversion"/>
  </si>
  <si>
    <t>JAN</t>
    <phoneticPr fontId="0" type="noConversion"/>
  </si>
  <si>
    <t>FEB</t>
    <phoneticPr fontId="0" type="noConversion"/>
  </si>
  <si>
    <t>MARCH</t>
    <phoneticPr fontId="0" type="noConversion"/>
  </si>
  <si>
    <t>APRIL</t>
    <phoneticPr fontId="0" type="noConversion"/>
  </si>
  <si>
    <t>MAY</t>
    <phoneticPr fontId="0" type="noConversion"/>
  </si>
  <si>
    <t>JUNE</t>
    <phoneticPr fontId="0" type="noConversion"/>
  </si>
  <si>
    <t>6 Month Total</t>
    <phoneticPr fontId="0" type="noConversion"/>
  </si>
  <si>
    <t>6 Month   +/-</t>
    <phoneticPr fontId="0" type="noConversion"/>
  </si>
  <si>
    <t>JULY</t>
    <phoneticPr fontId="0" type="noConversion"/>
  </si>
  <si>
    <t>AUG</t>
    <phoneticPr fontId="0" type="noConversion"/>
  </si>
  <si>
    <t>SEP</t>
    <phoneticPr fontId="0" type="noConversion"/>
  </si>
  <si>
    <t>OCT</t>
    <phoneticPr fontId="0" type="noConversion"/>
  </si>
  <si>
    <t>NOV</t>
    <phoneticPr fontId="0" type="noConversion"/>
  </si>
  <si>
    <t>DEC</t>
    <phoneticPr fontId="0" type="noConversion"/>
  </si>
  <si>
    <t>YEAR TO DATE</t>
    <phoneticPr fontId="0" type="noConversion"/>
  </si>
  <si>
    <t>Total Income Produced</t>
  </si>
  <si>
    <t>Total Office Expenses</t>
  </si>
  <si>
    <t>Marketing</t>
  </si>
  <si>
    <t>Advertising</t>
  </si>
  <si>
    <t>Total Lead Acquisition Expenses</t>
  </si>
  <si>
    <t>TOTAL EXPENSES</t>
  </si>
  <si>
    <t>TOTAL INCOME</t>
  </si>
  <si>
    <t>% OF EXPENSES TO INCOME</t>
  </si>
  <si>
    <t>Annual Sponsorships</t>
  </si>
  <si>
    <t>Event Sponsor</t>
  </si>
  <si>
    <t>Event Sales</t>
  </si>
  <si>
    <t>Event Expenses Category</t>
  </si>
  <si>
    <t>Venue</t>
  </si>
  <si>
    <t>Food/Beverage</t>
  </si>
  <si>
    <t>Total Event Expense</t>
  </si>
  <si>
    <t>Chapter Travel Expenses Category</t>
  </si>
  <si>
    <t>Airfare</t>
  </si>
  <si>
    <t>Hotel</t>
  </si>
  <si>
    <t>Meals</t>
  </si>
  <si>
    <t>Misc</t>
  </si>
  <si>
    <t>Chapter Expenses</t>
  </si>
  <si>
    <t>Coins</t>
  </si>
  <si>
    <t>Meals and Entertainment</t>
  </si>
  <si>
    <t>Meeting Expenses</t>
  </si>
  <si>
    <t>Auto</t>
  </si>
  <si>
    <t>Income/Event</t>
  </si>
  <si>
    <t>L&amp;L</t>
  </si>
  <si>
    <t>VHS</t>
  </si>
  <si>
    <t>Poker Run</t>
  </si>
  <si>
    <t>VHS/L&amp;L</t>
  </si>
  <si>
    <t>Cares</t>
  </si>
  <si>
    <t>S&amp;S/Cares</t>
  </si>
  <si>
    <t>NC</t>
  </si>
  <si>
    <t>MVHC/PC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</si>
</sst>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9"/>
      <name val="Trebuchet MS"/>
      <family val="2"/>
    </font>
    <font>
      <sz val="9"/>
      <name val="Verdana"/>
      <family val="2"/>
    </font>
    <font>
      <b/>
      <sz val="9"/>
      <color indexed="63"/>
      <name val="Trebuchet MS"/>
      <family val="2"/>
    </font>
    <font>
      <sz val="9"/>
      <name val="Trebuchet MS"/>
      <family val="2"/>
    </font>
    <font>
      <sz val="9"/>
      <color indexed="63"/>
      <name val="Trebuchet MS"/>
      <family val="2"/>
    </font>
    <font>
      <b/>
      <sz val="9"/>
      <name val="Trebuchet MS"/>
      <family val="2"/>
    </font>
    <font>
      <b/>
      <sz val="9"/>
      <color indexed="2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0" xfId="1" applyFont="1" applyFill="1" applyBorder="1" applyAlignment="1">
      <alignment horizontal="left" vertical="center" indent="1"/>
    </xf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center" wrapText="1"/>
    </xf>
    <xf numFmtId="40" fontId="2" fillId="2" borderId="0" xfId="1" applyNumberFormat="1" applyFont="1" applyFill="1" applyBorder="1" applyAlignment="1">
      <alignment horizontal="center" vertical="center" wrapText="1"/>
    </xf>
    <xf numFmtId="40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/>
    <xf numFmtId="0" fontId="4" fillId="3" borderId="0" xfId="1" applyFont="1" applyFill="1" applyBorder="1" applyAlignment="1">
      <alignment horizontal="left"/>
    </xf>
    <xf numFmtId="40" fontId="5" fillId="3" borderId="2" xfId="1" applyNumberFormat="1" applyFont="1" applyFill="1" applyBorder="1" applyAlignment="1"/>
    <xf numFmtId="40" fontId="5" fillId="3" borderId="2" xfId="1" applyNumberFormat="1" applyFont="1" applyFill="1" applyBorder="1"/>
    <xf numFmtId="0" fontId="6" fillId="3" borderId="0" xfId="1" applyFont="1" applyFill="1" applyBorder="1" applyAlignment="1">
      <alignment horizontal="left" indent="1"/>
    </xf>
    <xf numFmtId="40" fontId="5" fillId="3" borderId="3" xfId="1" applyNumberFormat="1" applyFont="1" applyFill="1" applyBorder="1" applyAlignment="1"/>
    <xf numFmtId="40" fontId="5" fillId="3" borderId="3" xfId="1" applyNumberFormat="1" applyFont="1" applyFill="1" applyBorder="1"/>
    <xf numFmtId="40" fontId="5" fillId="2" borderId="3" xfId="1" applyNumberFormat="1" applyFont="1" applyFill="1" applyBorder="1"/>
    <xf numFmtId="40" fontId="5" fillId="4" borderId="3" xfId="1" applyNumberFormat="1" applyFont="1" applyFill="1" applyBorder="1" applyAlignment="1"/>
    <xf numFmtId="40" fontId="5" fillId="3" borderId="4" xfId="1" applyNumberFormat="1" applyFont="1" applyFill="1" applyBorder="1"/>
    <xf numFmtId="40" fontId="5" fillId="2" borderId="5" xfId="1" applyNumberFormat="1" applyFont="1" applyFill="1" applyBorder="1"/>
    <xf numFmtId="40" fontId="5" fillId="4" borderId="6" xfId="1" applyNumberFormat="1" applyFont="1" applyFill="1" applyBorder="1" applyAlignment="1"/>
    <xf numFmtId="40" fontId="5" fillId="3" borderId="6" xfId="1" applyNumberFormat="1" applyFont="1" applyFill="1" applyBorder="1" applyAlignment="1"/>
    <xf numFmtId="40" fontId="5" fillId="3" borderId="6" xfId="1" applyNumberFormat="1" applyFont="1" applyFill="1" applyBorder="1"/>
    <xf numFmtId="40" fontId="5" fillId="4" borderId="7" xfId="1" applyNumberFormat="1" applyFont="1" applyFill="1" applyBorder="1" applyAlignment="1"/>
    <xf numFmtId="40" fontId="5" fillId="3" borderId="7" xfId="1" applyNumberFormat="1" applyFont="1" applyFill="1" applyBorder="1" applyAlignment="1"/>
    <xf numFmtId="40" fontId="5" fillId="2" borderId="7" xfId="1" applyNumberFormat="1" applyFont="1" applyFill="1" applyBorder="1" applyAlignment="1"/>
    <xf numFmtId="0" fontId="6" fillId="2" borderId="8" xfId="1" applyFont="1" applyFill="1" applyBorder="1"/>
    <xf numFmtId="40" fontId="5" fillId="2" borderId="8" xfId="1" applyNumberFormat="1" applyFont="1" applyFill="1" applyBorder="1"/>
    <xf numFmtId="40" fontId="5" fillId="2" borderId="6" xfId="1" applyNumberFormat="1" applyFont="1" applyFill="1" applyBorder="1"/>
    <xf numFmtId="40" fontId="5" fillId="3" borderId="9" xfId="1" applyNumberFormat="1" applyFont="1" applyFill="1" applyBorder="1"/>
    <xf numFmtId="0" fontId="6" fillId="2" borderId="10" xfId="1" applyFont="1" applyFill="1" applyBorder="1"/>
    <xf numFmtId="40" fontId="5" fillId="2" borderId="10" xfId="1" applyNumberFormat="1" applyFont="1" applyFill="1" applyBorder="1"/>
    <xf numFmtId="40" fontId="5" fillId="2" borderId="7" xfId="1" applyNumberFormat="1" applyFont="1" applyFill="1" applyBorder="1"/>
    <xf numFmtId="40" fontId="5" fillId="3" borderId="7" xfId="1" applyNumberFormat="1" applyFont="1" applyFill="1" applyBorder="1"/>
    <xf numFmtId="0" fontId="5" fillId="3" borderId="6" xfId="1" applyFont="1" applyFill="1" applyBorder="1" applyAlignment="1"/>
    <xf numFmtId="40" fontId="5" fillId="2" borderId="6" xfId="1" applyNumberFormat="1" applyFont="1" applyFill="1" applyBorder="1" applyAlignment="1"/>
    <xf numFmtId="40" fontId="5" fillId="3" borderId="9" xfId="1" applyNumberFormat="1" applyFont="1" applyFill="1" applyBorder="1" applyAlignment="1"/>
    <xf numFmtId="0" fontId="5" fillId="2" borderId="10" xfId="1" applyFont="1" applyFill="1" applyBorder="1"/>
    <xf numFmtId="0" fontId="4" fillId="3" borderId="0" xfId="1" applyFont="1" applyFill="1" applyBorder="1" applyAlignment="1">
      <alignment horizontal="right"/>
    </xf>
    <xf numFmtId="164" fontId="7" fillId="4" borderId="6" xfId="1" applyNumberFormat="1" applyFont="1" applyFill="1" applyBorder="1" applyAlignment="1"/>
    <xf numFmtId="164" fontId="8" fillId="3" borderId="6" xfId="1" applyNumberFormat="1" applyFont="1" applyFill="1" applyBorder="1" applyAlignment="1"/>
    <xf numFmtId="164" fontId="2" fillId="2" borderId="6" xfId="1" applyNumberFormat="1" applyFont="1" applyFill="1" applyBorder="1"/>
    <xf numFmtId="164" fontId="2" fillId="2" borderId="11" xfId="1" applyNumberFormat="1" applyFont="1" applyFill="1" applyBorder="1"/>
    <xf numFmtId="0" fontId="5" fillId="3" borderId="0" xfId="1" applyFont="1" applyFill="1" applyBorder="1" applyAlignment="1">
      <alignment horizontal="left" indent="1"/>
    </xf>
    <xf numFmtId="40" fontId="5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6" workbookViewId="0">
      <selection activeCell="P12" sqref="P12"/>
    </sheetView>
  </sheetViews>
  <sheetFormatPr defaultColWidth="12.42578125" defaultRowHeight="11.25" x14ac:dyDescent="0.15"/>
  <cols>
    <col min="1" max="1" width="33.28515625" style="6" bestFit="1" customWidth="1"/>
    <col min="2" max="8" width="9" style="6" customWidth="1"/>
    <col min="9" max="9" width="9.85546875" style="6" bestFit="1" customWidth="1"/>
    <col min="10" max="10" width="11.140625" style="6" bestFit="1" customWidth="1"/>
    <col min="11" max="11" width="9" style="6" customWidth="1"/>
    <col min="12" max="12" width="10.28515625" style="6" bestFit="1" customWidth="1"/>
    <col min="13" max="17" width="9" style="6" customWidth="1"/>
    <col min="18" max="18" width="9.85546875" style="6" bestFit="1" customWidth="1"/>
    <col min="19" max="19" width="11.140625" style="6" bestFit="1" customWidth="1"/>
    <col min="20" max="20" width="9.85546875" style="6" bestFit="1" customWidth="1"/>
    <col min="21" max="16384" width="12.42578125" style="6"/>
  </cols>
  <sheetData>
    <row r="1" spans="1:20" ht="27.75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2" t="s">
        <v>1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 t="s">
        <v>8</v>
      </c>
      <c r="S1" s="4" t="s">
        <v>9</v>
      </c>
      <c r="T1" s="5" t="s">
        <v>16</v>
      </c>
    </row>
    <row r="2" spans="1:20" ht="15" x14ac:dyDescent="0.35">
      <c r="A2" s="7" t="s">
        <v>42</v>
      </c>
      <c r="B2" s="8"/>
      <c r="C2" s="41"/>
      <c r="D2" s="41" t="s">
        <v>43</v>
      </c>
      <c r="E2" s="41" t="s">
        <v>44</v>
      </c>
      <c r="F2" s="41" t="s">
        <v>43</v>
      </c>
      <c r="G2" s="41" t="s">
        <v>45</v>
      </c>
      <c r="H2" s="41" t="s">
        <v>50</v>
      </c>
      <c r="I2" s="9"/>
      <c r="J2" s="9"/>
      <c r="K2" s="8"/>
      <c r="L2" s="41" t="s">
        <v>47</v>
      </c>
      <c r="M2" s="41" t="s">
        <v>43</v>
      </c>
      <c r="N2" s="41" t="s">
        <v>46</v>
      </c>
      <c r="O2" s="41" t="s">
        <v>49</v>
      </c>
      <c r="P2" s="41" t="s">
        <v>48</v>
      </c>
      <c r="Q2" s="41" t="s">
        <v>47</v>
      </c>
      <c r="R2" s="9"/>
      <c r="S2" s="9"/>
      <c r="T2" s="9"/>
    </row>
    <row r="3" spans="1:20" ht="15" x14ac:dyDescent="0.35">
      <c r="A3" s="10" t="s">
        <v>25</v>
      </c>
      <c r="B3" s="17">
        <f>I3/6</f>
        <v>1250</v>
      </c>
      <c r="C3" s="11">
        <v>1250</v>
      </c>
      <c r="D3" s="11">
        <v>1250</v>
      </c>
      <c r="E3" s="11">
        <v>1250</v>
      </c>
      <c r="F3" s="11">
        <v>1250</v>
      </c>
      <c r="G3" s="11">
        <v>1250</v>
      </c>
      <c r="H3" s="11">
        <v>1250</v>
      </c>
      <c r="I3" s="13">
        <f>SUM(C3:H3)</f>
        <v>7500</v>
      </c>
      <c r="J3" s="12">
        <f>I3-(B3*6)</f>
        <v>0</v>
      </c>
      <c r="K3" s="14">
        <f>R3/6</f>
        <v>1250</v>
      </c>
      <c r="L3" s="11">
        <v>1250</v>
      </c>
      <c r="M3" s="11">
        <v>1250</v>
      </c>
      <c r="N3" s="11">
        <v>1250</v>
      </c>
      <c r="O3" s="11">
        <v>1250</v>
      </c>
      <c r="P3" s="11">
        <v>1250</v>
      </c>
      <c r="Q3" s="11">
        <v>1250</v>
      </c>
      <c r="R3" s="13">
        <f>SUM(L3:Q3)</f>
        <v>7500</v>
      </c>
      <c r="S3" s="15">
        <f>R3-(K3*6)</f>
        <v>0</v>
      </c>
      <c r="T3" s="16">
        <f>SUM(R3+I3)</f>
        <v>15000</v>
      </c>
    </row>
    <row r="4" spans="1:20" ht="15" x14ac:dyDescent="0.35">
      <c r="A4" s="10" t="s">
        <v>26</v>
      </c>
      <c r="B4" s="17">
        <f>I4/6</f>
        <v>1500</v>
      </c>
      <c r="C4" s="18">
        <v>0</v>
      </c>
      <c r="D4" s="18">
        <v>1000</v>
      </c>
      <c r="E4" s="18">
        <v>7000</v>
      </c>
      <c r="F4" s="18">
        <v>1000</v>
      </c>
      <c r="G4" s="18">
        <v>0</v>
      </c>
      <c r="H4" s="18">
        <v>0</v>
      </c>
      <c r="I4" s="13">
        <f t="shared" ref="I4:I5" si="0">SUM(C4:H4)</f>
        <v>9000</v>
      </c>
      <c r="J4" s="12">
        <f>I4-(B4*6)</f>
        <v>0</v>
      </c>
      <c r="K4" s="14">
        <f t="shared" ref="K4:K5" si="1">R4/6</f>
        <v>4833.333333333333</v>
      </c>
      <c r="L4" s="18">
        <v>0</v>
      </c>
      <c r="M4" s="18">
        <v>1000</v>
      </c>
      <c r="N4" s="18">
        <v>8000</v>
      </c>
      <c r="O4" s="18">
        <v>0</v>
      </c>
      <c r="P4" s="18">
        <v>20000</v>
      </c>
      <c r="Q4" s="18">
        <v>0</v>
      </c>
      <c r="R4" s="13">
        <f t="shared" ref="R4:R5" si="2">SUM(L4:Q4)</f>
        <v>29000</v>
      </c>
      <c r="S4" s="15">
        <f>R4-(K4*6)</f>
        <v>0</v>
      </c>
      <c r="T4" s="16">
        <f t="shared" ref="T4:T5" si="3">SUM(R4+I4)</f>
        <v>38000</v>
      </c>
    </row>
    <row r="5" spans="1:20" ht="15" x14ac:dyDescent="0.35">
      <c r="A5" s="10" t="s">
        <v>27</v>
      </c>
      <c r="B5" s="17">
        <f>I5/6</f>
        <v>625</v>
      </c>
      <c r="C5" s="21">
        <v>0</v>
      </c>
      <c r="D5" s="21">
        <v>0</v>
      </c>
      <c r="E5" s="21">
        <v>0</v>
      </c>
      <c r="F5" s="21">
        <v>0</v>
      </c>
      <c r="G5" s="21">
        <f>150*25</f>
        <v>3750</v>
      </c>
      <c r="H5" s="21">
        <v>0</v>
      </c>
      <c r="I5" s="13">
        <f t="shared" si="0"/>
        <v>3750</v>
      </c>
      <c r="J5" s="12">
        <f t="shared" ref="J5" si="4">I5-(B5*6)</f>
        <v>0</v>
      </c>
      <c r="K5" s="14">
        <f t="shared" si="1"/>
        <v>4800</v>
      </c>
      <c r="L5" s="21">
        <v>0</v>
      </c>
      <c r="M5" s="21">
        <v>0</v>
      </c>
      <c r="N5" s="21">
        <v>0</v>
      </c>
      <c r="O5" s="21">
        <v>0</v>
      </c>
      <c r="P5" s="21">
        <f>(144*150)+(36*200)</f>
        <v>28800</v>
      </c>
      <c r="Q5" s="21">
        <v>0</v>
      </c>
      <c r="R5" s="13">
        <f t="shared" si="2"/>
        <v>28800</v>
      </c>
      <c r="S5" s="15">
        <f>R5-(K5*6)</f>
        <v>0</v>
      </c>
      <c r="T5" s="16">
        <f t="shared" si="3"/>
        <v>32550</v>
      </c>
    </row>
    <row r="6" spans="1:20" ht="15" x14ac:dyDescent="0.35">
      <c r="A6" s="10" t="s">
        <v>17</v>
      </c>
      <c r="B6" s="20">
        <f>SUM(B3:B5)</f>
        <v>3375</v>
      </c>
      <c r="C6" s="21">
        <f>SUM(C3:C5)</f>
        <v>1250</v>
      </c>
      <c r="D6" s="21">
        <f t="shared" ref="D6:H6" si="5">SUM(D3:D5)</f>
        <v>2250</v>
      </c>
      <c r="E6" s="21">
        <f t="shared" si="5"/>
        <v>8250</v>
      </c>
      <c r="F6" s="21">
        <f t="shared" si="5"/>
        <v>2250</v>
      </c>
      <c r="G6" s="21">
        <f t="shared" si="5"/>
        <v>5000</v>
      </c>
      <c r="H6" s="21">
        <f t="shared" si="5"/>
        <v>1250</v>
      </c>
      <c r="I6" s="22">
        <f>SUM(C6:H6)</f>
        <v>20250</v>
      </c>
      <c r="J6" s="12">
        <f>I6-(B6*6)</f>
        <v>0</v>
      </c>
      <c r="K6" s="20">
        <f>SUM(K3:K5)</f>
        <v>10883.333333333332</v>
      </c>
      <c r="L6" s="21">
        <f>SUM(L3:L5)</f>
        <v>1250</v>
      </c>
      <c r="M6" s="21">
        <f t="shared" ref="M6" si="6">SUM(M3:M5)</f>
        <v>2250</v>
      </c>
      <c r="N6" s="21">
        <f t="shared" ref="N6" si="7">SUM(N3:N5)</f>
        <v>9250</v>
      </c>
      <c r="O6" s="21">
        <f t="shared" ref="O6" si="8">SUM(O3:O5)</f>
        <v>1250</v>
      </c>
      <c r="P6" s="21">
        <f t="shared" ref="P6" si="9">SUM(P3:P5)</f>
        <v>50050</v>
      </c>
      <c r="Q6" s="21">
        <f t="shared" ref="Q6" si="10">SUM(Q3:Q5)</f>
        <v>1250</v>
      </c>
      <c r="R6" s="22">
        <f>SUM(L6:Q6)</f>
        <v>65300</v>
      </c>
      <c r="S6" s="15">
        <f>R6-(K6*6)</f>
        <v>0</v>
      </c>
      <c r="T6" s="16">
        <f>SUM(R6+I6)</f>
        <v>85550</v>
      </c>
    </row>
    <row r="7" spans="1:20" ht="15" x14ac:dyDescent="0.35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15" x14ac:dyDescent="0.35">
      <c r="A8" s="7" t="s">
        <v>28</v>
      </c>
      <c r="B8" s="8"/>
      <c r="C8" s="8"/>
      <c r="D8" s="9"/>
      <c r="E8" s="9"/>
      <c r="F8" s="9"/>
      <c r="G8" s="9"/>
      <c r="H8" s="9"/>
      <c r="I8" s="9"/>
      <c r="J8" s="9"/>
      <c r="K8" s="8"/>
      <c r="L8" s="8"/>
      <c r="M8" s="9"/>
      <c r="N8" s="9"/>
      <c r="O8" s="9"/>
      <c r="P8" s="9"/>
      <c r="Q8" s="9"/>
      <c r="R8" s="9"/>
      <c r="S8" s="9"/>
      <c r="T8" s="9"/>
    </row>
    <row r="9" spans="1:20" ht="15" x14ac:dyDescent="0.35">
      <c r="A9" s="10" t="s">
        <v>29</v>
      </c>
      <c r="B9" s="14">
        <v>60</v>
      </c>
      <c r="C9" s="11">
        <v>0</v>
      </c>
      <c r="D9" s="11">
        <v>0</v>
      </c>
      <c r="E9" s="11">
        <v>325</v>
      </c>
      <c r="F9" s="11">
        <v>0</v>
      </c>
      <c r="G9" s="11">
        <v>0</v>
      </c>
      <c r="H9" s="11">
        <v>0</v>
      </c>
      <c r="I9" s="13">
        <f>SUM(C9:H9)</f>
        <v>325</v>
      </c>
      <c r="J9" s="12">
        <f>(B9*6)-I9</f>
        <v>35</v>
      </c>
      <c r="K9" s="14">
        <v>2000</v>
      </c>
      <c r="L9" s="11">
        <v>0</v>
      </c>
      <c r="M9" s="11">
        <v>0</v>
      </c>
      <c r="N9" s="11">
        <v>325</v>
      </c>
      <c r="O9" s="11">
        <v>0</v>
      </c>
      <c r="P9" s="11">
        <v>11000</v>
      </c>
      <c r="Q9" s="11">
        <v>0</v>
      </c>
      <c r="R9" s="13">
        <f>SUM(L9:Q9)</f>
        <v>11325</v>
      </c>
      <c r="S9" s="15">
        <f>(K9*6)-R9</f>
        <v>675</v>
      </c>
      <c r="T9" s="16">
        <f>SUM(R9+I9)</f>
        <v>11650</v>
      </c>
    </row>
    <row r="10" spans="1:20" ht="15" x14ac:dyDescent="0.35">
      <c r="A10" s="10" t="s">
        <v>30</v>
      </c>
      <c r="B10" s="14">
        <v>110</v>
      </c>
      <c r="C10" s="11">
        <v>0</v>
      </c>
      <c r="D10" s="11">
        <v>0</v>
      </c>
      <c r="E10" s="11">
        <v>650</v>
      </c>
      <c r="F10" s="11">
        <v>0</v>
      </c>
      <c r="G10" s="11">
        <v>0</v>
      </c>
      <c r="H10" s="11">
        <v>0</v>
      </c>
      <c r="I10" s="13">
        <f>SUM(C10:H10)</f>
        <v>650</v>
      </c>
      <c r="J10" s="12">
        <f>(B10*6)-I10</f>
        <v>10</v>
      </c>
      <c r="K10" s="14">
        <v>2000</v>
      </c>
      <c r="L10" s="11">
        <v>0</v>
      </c>
      <c r="M10" s="11">
        <v>0</v>
      </c>
      <c r="N10" s="11">
        <v>650</v>
      </c>
      <c r="O10" s="11">
        <v>0</v>
      </c>
      <c r="P10" s="11">
        <v>11000</v>
      </c>
      <c r="Q10" s="11">
        <v>0</v>
      </c>
      <c r="R10" s="13">
        <f>SUM(L10:Q10)</f>
        <v>11650</v>
      </c>
      <c r="S10" s="15">
        <f>(K10*6)-R10</f>
        <v>350</v>
      </c>
      <c r="T10" s="16">
        <f>SUM(R10+I10)</f>
        <v>12300</v>
      </c>
    </row>
    <row r="11" spans="1:20" ht="15" x14ac:dyDescent="0.35">
      <c r="A11" s="10" t="s">
        <v>19</v>
      </c>
      <c r="B11" s="17">
        <v>0</v>
      </c>
      <c r="C11" s="18">
        <f>B11*6</f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25">
        <f>SUM(C11:H11)</f>
        <v>0</v>
      </c>
      <c r="J11" s="19">
        <f>(B11*6)-I11</f>
        <v>0</v>
      </c>
      <c r="K11" s="17">
        <v>0</v>
      </c>
      <c r="L11" s="18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25">
        <f>SUM(L11:Q11)</f>
        <v>0</v>
      </c>
      <c r="S11" s="26">
        <f>(K11*6)-R11</f>
        <v>0</v>
      </c>
      <c r="T11" s="16">
        <f>SUM(R11+I11)</f>
        <v>0</v>
      </c>
    </row>
    <row r="12" spans="1:20" ht="15" x14ac:dyDescent="0.35">
      <c r="A12" s="10" t="s">
        <v>36</v>
      </c>
      <c r="B12" s="17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25">
        <f>SUM(C12:H12)</f>
        <v>0</v>
      </c>
      <c r="J12" s="19">
        <f>(B12*6)-I12</f>
        <v>0</v>
      </c>
      <c r="K12" s="17">
        <v>840</v>
      </c>
      <c r="L12" s="18">
        <v>1250</v>
      </c>
      <c r="M12" s="18">
        <v>0</v>
      </c>
      <c r="N12" s="18">
        <v>0</v>
      </c>
      <c r="O12" s="18">
        <v>0</v>
      </c>
      <c r="P12" s="18">
        <v>1250</v>
      </c>
      <c r="Q12" s="18">
        <v>2500</v>
      </c>
      <c r="R12" s="25">
        <f>SUM(L12:Q12)</f>
        <v>5000</v>
      </c>
      <c r="S12" s="26">
        <f>(K12*6)-R12</f>
        <v>40</v>
      </c>
      <c r="T12" s="16">
        <f>SUM(R12+I12)</f>
        <v>5000</v>
      </c>
    </row>
    <row r="13" spans="1:20" ht="15" x14ac:dyDescent="0.35">
      <c r="A13" s="10" t="s">
        <v>31</v>
      </c>
      <c r="B13" s="17">
        <f>SUM(B9:B12)</f>
        <v>170</v>
      </c>
      <c r="C13" s="18">
        <f>SUM(C9:C12)</f>
        <v>0</v>
      </c>
      <c r="D13" s="18">
        <f t="shared" ref="D13:H13" si="11">SUM(D9:D12)</f>
        <v>0</v>
      </c>
      <c r="E13" s="18">
        <f t="shared" si="11"/>
        <v>975</v>
      </c>
      <c r="F13" s="18">
        <f t="shared" si="11"/>
        <v>0</v>
      </c>
      <c r="G13" s="18">
        <f t="shared" si="11"/>
        <v>0</v>
      </c>
      <c r="H13" s="18">
        <f t="shared" si="11"/>
        <v>0</v>
      </c>
      <c r="I13" s="25">
        <f>SUM(C13:H13)</f>
        <v>975</v>
      </c>
      <c r="J13" s="19">
        <f>(B13*6)-I13</f>
        <v>45</v>
      </c>
      <c r="K13" s="17">
        <f>SUM(K9:K12)</f>
        <v>4840</v>
      </c>
      <c r="L13" s="18">
        <f>SUM(L9:L12)</f>
        <v>1250</v>
      </c>
      <c r="M13" s="18">
        <f t="shared" ref="M13:Q13" si="12">SUM(M9:M12)</f>
        <v>0</v>
      </c>
      <c r="N13" s="18">
        <f t="shared" si="12"/>
        <v>975</v>
      </c>
      <c r="O13" s="18">
        <f t="shared" si="12"/>
        <v>0</v>
      </c>
      <c r="P13" s="18">
        <f t="shared" si="12"/>
        <v>23250</v>
      </c>
      <c r="Q13" s="18">
        <f t="shared" si="12"/>
        <v>2500</v>
      </c>
      <c r="R13" s="25">
        <f>SUM(L13:Q13)</f>
        <v>27975</v>
      </c>
      <c r="S13" s="26">
        <f>(K13*6)-R13</f>
        <v>1065</v>
      </c>
      <c r="T13" s="16">
        <f>SUM(R13+I13)</f>
        <v>28950</v>
      </c>
    </row>
    <row r="14" spans="1:20" ht="15" x14ac:dyDescent="0.3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" x14ac:dyDescent="0.35">
      <c r="A15" s="7" t="s">
        <v>32</v>
      </c>
      <c r="B15" s="8"/>
      <c r="C15" s="8"/>
      <c r="D15" s="9"/>
      <c r="E15" s="9"/>
      <c r="F15" s="9"/>
      <c r="G15" s="9"/>
      <c r="H15" s="9"/>
      <c r="I15" s="9"/>
      <c r="J15" s="9"/>
      <c r="K15" s="8"/>
      <c r="L15" s="8"/>
      <c r="M15" s="9"/>
      <c r="N15" s="9"/>
      <c r="O15" s="9"/>
      <c r="P15" s="9"/>
      <c r="Q15" s="9"/>
      <c r="R15" s="9"/>
      <c r="S15" s="9"/>
      <c r="T15" s="9"/>
    </row>
    <row r="16" spans="1:20" ht="15" x14ac:dyDescent="0.35">
      <c r="A16" s="10" t="s">
        <v>33</v>
      </c>
      <c r="B16" s="17">
        <v>950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5600</v>
      </c>
      <c r="I16" s="25">
        <f t="shared" ref="I16:I20" si="13">SUM(C16:H16)</f>
        <v>5600</v>
      </c>
      <c r="J16" s="19">
        <f t="shared" ref="J16:J20" si="14">(B16*6)-I16</f>
        <v>100</v>
      </c>
      <c r="K16" s="17">
        <v>1750</v>
      </c>
      <c r="L16" s="18">
        <v>0</v>
      </c>
      <c r="M16" s="18">
        <v>0</v>
      </c>
      <c r="N16" s="18">
        <v>0</v>
      </c>
      <c r="O16" s="18">
        <f>600*8</f>
        <v>4800</v>
      </c>
      <c r="P16" s="18">
        <v>0</v>
      </c>
      <c r="Q16" s="18">
        <v>0</v>
      </c>
      <c r="R16" s="25">
        <f t="shared" ref="R16:R21" si="15">SUM(L16:Q16)</f>
        <v>4800</v>
      </c>
      <c r="S16" s="26">
        <f t="shared" ref="S16:S21" si="16">(K16*6)-R16</f>
        <v>5700</v>
      </c>
      <c r="T16" s="16">
        <f t="shared" ref="T16:T21" si="17">SUM(R16+I16)</f>
        <v>10400</v>
      </c>
    </row>
    <row r="17" spans="1:20" ht="15" x14ac:dyDescent="0.35">
      <c r="A17" s="10" t="s">
        <v>34</v>
      </c>
      <c r="B17" s="17">
        <v>800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4800</v>
      </c>
      <c r="I17" s="25">
        <f t="shared" si="13"/>
        <v>4800</v>
      </c>
      <c r="J17" s="19">
        <f t="shared" si="14"/>
        <v>0</v>
      </c>
      <c r="K17" s="17">
        <v>1600</v>
      </c>
      <c r="L17" s="18">
        <v>0</v>
      </c>
      <c r="M17" s="18">
        <v>0</v>
      </c>
      <c r="N17" s="18">
        <v>0</v>
      </c>
      <c r="O17" s="18">
        <f>1200*4</f>
        <v>4800</v>
      </c>
      <c r="P17" s="18">
        <v>0</v>
      </c>
      <c r="Q17" s="18">
        <v>0</v>
      </c>
      <c r="R17" s="25">
        <f t="shared" si="15"/>
        <v>4800</v>
      </c>
      <c r="S17" s="26">
        <f t="shared" si="16"/>
        <v>4800</v>
      </c>
      <c r="T17" s="16">
        <f t="shared" si="17"/>
        <v>9600</v>
      </c>
    </row>
    <row r="18" spans="1:20" ht="15" x14ac:dyDescent="0.35">
      <c r="A18" s="10" t="s">
        <v>35</v>
      </c>
      <c r="B18" s="17">
        <v>70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400</v>
      </c>
      <c r="I18" s="25">
        <f t="shared" si="13"/>
        <v>400</v>
      </c>
      <c r="J18" s="19">
        <f t="shared" si="14"/>
        <v>20</v>
      </c>
      <c r="K18" s="17">
        <v>150</v>
      </c>
      <c r="L18" s="18">
        <v>0</v>
      </c>
      <c r="M18" s="18">
        <v>0</v>
      </c>
      <c r="N18" s="18">
        <v>0</v>
      </c>
      <c r="O18" s="18">
        <v>400</v>
      </c>
      <c r="P18" s="18">
        <v>0</v>
      </c>
      <c r="Q18" s="18">
        <v>0</v>
      </c>
      <c r="R18" s="25">
        <f t="shared" si="15"/>
        <v>400</v>
      </c>
      <c r="S18" s="26">
        <f t="shared" si="16"/>
        <v>500</v>
      </c>
      <c r="T18" s="16">
        <f t="shared" si="17"/>
        <v>800</v>
      </c>
    </row>
    <row r="19" spans="1:20" ht="15" x14ac:dyDescent="0.35">
      <c r="A19" s="10" t="s">
        <v>41</v>
      </c>
      <c r="B19" s="17">
        <v>50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300</v>
      </c>
      <c r="I19" s="25">
        <f t="shared" si="13"/>
        <v>300</v>
      </c>
      <c r="J19" s="19">
        <f t="shared" si="14"/>
        <v>0</v>
      </c>
      <c r="K19" s="17">
        <v>90</v>
      </c>
      <c r="L19" s="18">
        <v>0</v>
      </c>
      <c r="M19" s="18">
        <v>0</v>
      </c>
      <c r="N19" s="18">
        <v>0</v>
      </c>
      <c r="O19" s="18">
        <v>300</v>
      </c>
      <c r="P19" s="18">
        <v>0</v>
      </c>
      <c r="Q19" s="18">
        <v>0</v>
      </c>
      <c r="R19" s="25">
        <f>SUM(L19:Q19)</f>
        <v>300</v>
      </c>
      <c r="S19" s="26">
        <f t="shared" si="16"/>
        <v>240</v>
      </c>
      <c r="T19" s="16">
        <f>SUM(R19+I19)</f>
        <v>600</v>
      </c>
    </row>
    <row r="20" spans="1:20" ht="15" x14ac:dyDescent="0.35">
      <c r="A20" s="10" t="s">
        <v>36</v>
      </c>
      <c r="B20" s="17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25">
        <f t="shared" si="13"/>
        <v>0</v>
      </c>
      <c r="J20" s="19">
        <f t="shared" si="14"/>
        <v>0</v>
      </c>
      <c r="K20" s="17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25">
        <f>SUM(L20:Q20)</f>
        <v>0</v>
      </c>
      <c r="S20" s="26">
        <f t="shared" ref="S20" si="18">(K20*6)-R20</f>
        <v>0</v>
      </c>
      <c r="T20" s="16">
        <f>SUM(R20+I20)</f>
        <v>0</v>
      </c>
    </row>
    <row r="21" spans="1:20" ht="15" x14ac:dyDescent="0.35">
      <c r="A21" s="10" t="s">
        <v>18</v>
      </c>
      <c r="B21" s="17">
        <f>SUM(B16:B20)</f>
        <v>1870</v>
      </c>
      <c r="C21" s="18">
        <f t="shared" ref="C21:H21" si="19">SUM(C16:C19)</f>
        <v>0</v>
      </c>
      <c r="D21" s="18">
        <f t="shared" si="19"/>
        <v>0</v>
      </c>
      <c r="E21" s="18">
        <f t="shared" si="19"/>
        <v>0</v>
      </c>
      <c r="F21" s="18">
        <f t="shared" si="19"/>
        <v>0</v>
      </c>
      <c r="G21" s="18">
        <f t="shared" si="19"/>
        <v>0</v>
      </c>
      <c r="H21" s="18">
        <f t="shared" si="19"/>
        <v>11100</v>
      </c>
      <c r="I21" s="25">
        <f>SUM(C21:H21)</f>
        <v>11100</v>
      </c>
      <c r="J21" s="19">
        <f>(B21*6)-I21</f>
        <v>120</v>
      </c>
      <c r="K21" s="17">
        <f>SUM(K16:K20)</f>
        <v>3590</v>
      </c>
      <c r="L21" s="18">
        <f>SUM(L16:L20)</f>
        <v>0</v>
      </c>
      <c r="M21" s="18">
        <f t="shared" ref="M21:Q21" si="20">SUM(M16:M19)</f>
        <v>0</v>
      </c>
      <c r="N21" s="18">
        <f t="shared" si="20"/>
        <v>0</v>
      </c>
      <c r="O21" s="18">
        <f t="shared" si="20"/>
        <v>10300</v>
      </c>
      <c r="P21" s="18">
        <f t="shared" si="20"/>
        <v>0</v>
      </c>
      <c r="Q21" s="18">
        <f t="shared" si="20"/>
        <v>0</v>
      </c>
      <c r="R21" s="25">
        <f t="shared" si="15"/>
        <v>10300</v>
      </c>
      <c r="S21" s="26">
        <f t="shared" si="16"/>
        <v>11240</v>
      </c>
      <c r="T21" s="16">
        <f t="shared" si="17"/>
        <v>21400</v>
      </c>
    </row>
    <row r="22" spans="1:20" ht="15" x14ac:dyDescent="0.3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15" x14ac:dyDescent="0.35">
      <c r="A23" s="7" t="s">
        <v>37</v>
      </c>
      <c r="B23" s="8"/>
      <c r="C23" s="8"/>
      <c r="D23" s="9"/>
      <c r="E23" s="9"/>
      <c r="F23" s="9"/>
      <c r="G23" s="9"/>
      <c r="H23" s="9"/>
      <c r="I23" s="9"/>
      <c r="J23" s="9"/>
      <c r="K23" s="8"/>
      <c r="L23" s="8"/>
      <c r="M23" s="9"/>
      <c r="N23" s="9"/>
      <c r="O23" s="9"/>
      <c r="P23" s="9"/>
      <c r="Q23" s="9"/>
      <c r="R23" s="9"/>
      <c r="S23" s="9"/>
      <c r="T23" s="9"/>
    </row>
    <row r="24" spans="1:20" ht="15" x14ac:dyDescent="0.35">
      <c r="A24" s="10" t="s">
        <v>19</v>
      </c>
      <c r="B24" s="17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25">
        <f>SUM(C24:H24)</f>
        <v>0</v>
      </c>
      <c r="J24" s="19">
        <f>(B24*6)-I24</f>
        <v>0</v>
      </c>
      <c r="K24" s="17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25">
        <f>SUM(L24:Q24)</f>
        <v>0</v>
      </c>
      <c r="S24" s="26">
        <f>(K24*6)-R24</f>
        <v>0</v>
      </c>
      <c r="T24" s="16">
        <f>SUM(R24+I24)</f>
        <v>0</v>
      </c>
    </row>
    <row r="25" spans="1:20" ht="15" x14ac:dyDescent="0.35">
      <c r="A25" s="10" t="s">
        <v>38</v>
      </c>
      <c r="B25" s="17">
        <v>90</v>
      </c>
      <c r="C25" s="18">
        <v>500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25">
        <f t="shared" ref="I25:I27" si="21">SUM(C25:H25)</f>
        <v>500</v>
      </c>
      <c r="J25" s="19">
        <f t="shared" ref="J25:J28" si="22">(B25*6)-I25</f>
        <v>40</v>
      </c>
      <c r="K25" s="17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25">
        <f t="shared" ref="R25:R27" si="23">SUM(L25:Q25)</f>
        <v>0</v>
      </c>
      <c r="S25" s="26">
        <f t="shared" ref="S25:S27" si="24">(K25*6)-R25</f>
        <v>0</v>
      </c>
      <c r="T25" s="16">
        <f t="shared" ref="T25:T27" si="25">SUM(R25+I25)</f>
        <v>500</v>
      </c>
    </row>
    <row r="26" spans="1:20" ht="15" x14ac:dyDescent="0.35">
      <c r="A26" s="10" t="s">
        <v>39</v>
      </c>
      <c r="B26" s="17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25">
        <f t="shared" si="21"/>
        <v>0</v>
      </c>
      <c r="J26" s="19">
        <f t="shared" si="22"/>
        <v>0</v>
      </c>
      <c r="K26" s="17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25">
        <f t="shared" si="23"/>
        <v>0</v>
      </c>
      <c r="S26" s="26">
        <f t="shared" si="24"/>
        <v>0</v>
      </c>
      <c r="T26" s="16">
        <f t="shared" si="25"/>
        <v>0</v>
      </c>
    </row>
    <row r="27" spans="1:20" ht="15" x14ac:dyDescent="0.35">
      <c r="A27" s="10" t="s">
        <v>40</v>
      </c>
      <c r="B27" s="17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25">
        <f t="shared" si="21"/>
        <v>0</v>
      </c>
      <c r="J27" s="19">
        <f t="shared" si="22"/>
        <v>0</v>
      </c>
      <c r="K27" s="17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25">
        <f t="shared" si="23"/>
        <v>0</v>
      </c>
      <c r="S27" s="26">
        <f t="shared" si="24"/>
        <v>0</v>
      </c>
      <c r="T27" s="16">
        <f t="shared" si="25"/>
        <v>0</v>
      </c>
    </row>
    <row r="28" spans="1:20" ht="15" x14ac:dyDescent="0.35">
      <c r="A28" s="10" t="s">
        <v>20</v>
      </c>
      <c r="B28" s="17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25">
        <f>SUM(C28:H28)</f>
        <v>0</v>
      </c>
      <c r="J28" s="19">
        <f t="shared" si="22"/>
        <v>0</v>
      </c>
      <c r="K28" s="17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25">
        <f>SUM(L28:Q28)</f>
        <v>0</v>
      </c>
      <c r="S28" s="26">
        <f>(K28*6)-R28</f>
        <v>0</v>
      </c>
      <c r="T28" s="16">
        <f>SUM(R28+I28)</f>
        <v>0</v>
      </c>
    </row>
    <row r="29" spans="1:20" ht="15" x14ac:dyDescent="0.35">
      <c r="A29" s="10" t="s">
        <v>21</v>
      </c>
      <c r="B29" s="17">
        <f t="shared" ref="B29:H29" si="26">SUM(B24:B28)</f>
        <v>90</v>
      </c>
      <c r="C29" s="18">
        <f t="shared" si="26"/>
        <v>500</v>
      </c>
      <c r="D29" s="18">
        <f t="shared" si="26"/>
        <v>0</v>
      </c>
      <c r="E29" s="18">
        <f t="shared" si="26"/>
        <v>0</v>
      </c>
      <c r="F29" s="18">
        <f t="shared" si="26"/>
        <v>0</v>
      </c>
      <c r="G29" s="18">
        <f t="shared" si="26"/>
        <v>0</v>
      </c>
      <c r="H29" s="18">
        <f t="shared" si="26"/>
        <v>0</v>
      </c>
      <c r="I29" s="29">
        <f>SUM(C29:H29)</f>
        <v>500</v>
      </c>
      <c r="J29" s="30">
        <f>(B29*6)-I29</f>
        <v>40</v>
      </c>
      <c r="K29" s="17">
        <f t="shared" ref="K29:Q29" si="27">SUM(K24:K28)</f>
        <v>0</v>
      </c>
      <c r="L29" s="18">
        <f t="shared" si="27"/>
        <v>0</v>
      </c>
      <c r="M29" s="18">
        <f t="shared" si="27"/>
        <v>0</v>
      </c>
      <c r="N29" s="18">
        <f t="shared" si="27"/>
        <v>0</v>
      </c>
      <c r="O29" s="18">
        <f t="shared" si="27"/>
        <v>0</v>
      </c>
      <c r="P29" s="18">
        <f t="shared" si="27"/>
        <v>0</v>
      </c>
      <c r="Q29" s="18">
        <f t="shared" si="27"/>
        <v>0</v>
      </c>
      <c r="R29" s="29">
        <f>SUM(L29:Q29)</f>
        <v>0</v>
      </c>
      <c r="S29" s="30">
        <f>(K29*6)-R29</f>
        <v>0</v>
      </c>
      <c r="T29" s="13">
        <f>SUM(R29+I29)</f>
        <v>500</v>
      </c>
    </row>
    <row r="30" spans="1:20" ht="15" x14ac:dyDescent="0.35">
      <c r="A30" s="34"/>
      <c r="B30" s="34"/>
      <c r="C30" s="34"/>
      <c r="D30" s="34"/>
      <c r="E30" s="34"/>
      <c r="F30" s="34"/>
      <c r="G30" s="34"/>
      <c r="H30" s="34"/>
      <c r="I30" s="28"/>
      <c r="J30" s="28"/>
      <c r="K30" s="34"/>
      <c r="L30" s="34"/>
      <c r="M30" s="34"/>
      <c r="N30" s="34"/>
      <c r="O30" s="34"/>
      <c r="P30" s="34"/>
      <c r="Q30" s="34"/>
      <c r="R30" s="28"/>
      <c r="S30" s="28"/>
      <c r="T30" s="28"/>
    </row>
    <row r="31" spans="1:20" ht="15" x14ac:dyDescent="0.35">
      <c r="A31" s="10"/>
      <c r="B31" s="31"/>
      <c r="C31" s="31"/>
      <c r="D31" s="31"/>
      <c r="E31" s="31"/>
      <c r="F31" s="31"/>
      <c r="G31" s="31"/>
      <c r="H31" s="31"/>
      <c r="I31" s="18"/>
      <c r="J31" s="18"/>
      <c r="K31" s="31"/>
      <c r="L31" s="31"/>
      <c r="M31" s="31"/>
      <c r="N31" s="31"/>
      <c r="O31" s="31"/>
      <c r="P31" s="31"/>
      <c r="Q31" s="31"/>
      <c r="R31" s="18"/>
      <c r="S31" s="18"/>
      <c r="T31" s="18"/>
    </row>
    <row r="32" spans="1:20" ht="15" x14ac:dyDescent="0.35">
      <c r="A32" s="35" t="s">
        <v>22</v>
      </c>
      <c r="B32" s="17">
        <f>SUM(B29,B21,B13)</f>
        <v>2130</v>
      </c>
      <c r="C32" s="18">
        <f>SUM(C29,C21,C13)</f>
        <v>500</v>
      </c>
      <c r="D32" s="18">
        <f t="shared" ref="D32:H32" si="28">SUM(D29,D21,D13)</f>
        <v>0</v>
      </c>
      <c r="E32" s="18">
        <f t="shared" si="28"/>
        <v>975</v>
      </c>
      <c r="F32" s="18">
        <f t="shared" si="28"/>
        <v>0</v>
      </c>
      <c r="G32" s="18">
        <f t="shared" si="28"/>
        <v>0</v>
      </c>
      <c r="H32" s="18">
        <f t="shared" si="28"/>
        <v>11100</v>
      </c>
      <c r="I32" s="32">
        <f>SUM(C32:H32)</f>
        <v>12575</v>
      </c>
      <c r="J32" s="18">
        <f>(B32*6)-I32</f>
        <v>205</v>
      </c>
      <c r="K32" s="17">
        <f>SUM(K29,K21,K13)</f>
        <v>8430</v>
      </c>
      <c r="L32" s="18">
        <f t="shared" ref="L32:Q32" si="29">SUM(L29,L21,L13)</f>
        <v>1250</v>
      </c>
      <c r="M32" s="18">
        <f t="shared" si="29"/>
        <v>0</v>
      </c>
      <c r="N32" s="18">
        <f t="shared" si="29"/>
        <v>975</v>
      </c>
      <c r="O32" s="18">
        <f t="shared" si="29"/>
        <v>10300</v>
      </c>
      <c r="P32" s="18">
        <f t="shared" si="29"/>
        <v>23250</v>
      </c>
      <c r="Q32" s="18">
        <f t="shared" si="29"/>
        <v>2500</v>
      </c>
      <c r="R32" s="32">
        <f>SUM(L32:Q32)</f>
        <v>38275</v>
      </c>
      <c r="S32" s="33">
        <f>(K32*6)-R32</f>
        <v>12305</v>
      </c>
      <c r="T32" s="16">
        <f>SUM(R32+I32)</f>
        <v>50850</v>
      </c>
    </row>
    <row r="33" spans="1:20" ht="15" x14ac:dyDescent="0.35">
      <c r="A33" s="35" t="s">
        <v>23</v>
      </c>
      <c r="B33" s="17">
        <f t="shared" ref="B33:I33" si="30">B6</f>
        <v>3375</v>
      </c>
      <c r="C33" s="18">
        <f t="shared" si="30"/>
        <v>1250</v>
      </c>
      <c r="D33" s="18">
        <f t="shared" si="30"/>
        <v>2250</v>
      </c>
      <c r="E33" s="18">
        <f t="shared" si="30"/>
        <v>8250</v>
      </c>
      <c r="F33" s="18">
        <f t="shared" si="30"/>
        <v>2250</v>
      </c>
      <c r="G33" s="18">
        <f t="shared" si="30"/>
        <v>5000</v>
      </c>
      <c r="H33" s="18">
        <f t="shared" si="30"/>
        <v>1250</v>
      </c>
      <c r="I33" s="32">
        <f t="shared" si="30"/>
        <v>20250</v>
      </c>
      <c r="J33" s="18">
        <f>(B33*6)-I33</f>
        <v>0</v>
      </c>
      <c r="K33" s="17">
        <f t="shared" ref="K33:R33" si="31">K6</f>
        <v>10883.333333333332</v>
      </c>
      <c r="L33" s="18">
        <f t="shared" si="31"/>
        <v>1250</v>
      </c>
      <c r="M33" s="18">
        <f t="shared" si="31"/>
        <v>2250</v>
      </c>
      <c r="N33" s="18">
        <f t="shared" si="31"/>
        <v>9250</v>
      </c>
      <c r="O33" s="18">
        <f t="shared" si="31"/>
        <v>1250</v>
      </c>
      <c r="P33" s="18">
        <f t="shared" si="31"/>
        <v>50050</v>
      </c>
      <c r="Q33" s="18">
        <f t="shared" si="31"/>
        <v>1250</v>
      </c>
      <c r="R33" s="32">
        <f t="shared" si="31"/>
        <v>65300</v>
      </c>
      <c r="S33" s="33">
        <f>(K33*6)-R33</f>
        <v>0</v>
      </c>
      <c r="T33" s="16">
        <f>SUM(R33+I33)</f>
        <v>85550</v>
      </c>
    </row>
    <row r="34" spans="1:20" ht="15" x14ac:dyDescent="0.35">
      <c r="A34" s="35"/>
      <c r="B34" s="31"/>
      <c r="C34" s="31"/>
      <c r="D34" s="31"/>
      <c r="E34" s="31"/>
      <c r="F34" s="31"/>
      <c r="G34" s="31"/>
      <c r="H34" s="31"/>
      <c r="I34" s="18"/>
      <c r="J34" s="18"/>
      <c r="K34" s="31"/>
      <c r="L34" s="31"/>
      <c r="M34" s="31"/>
      <c r="N34" s="31"/>
      <c r="O34" s="31"/>
      <c r="P34" s="31"/>
      <c r="Q34" s="31"/>
      <c r="R34" s="18"/>
      <c r="S34" s="18"/>
      <c r="T34" s="18"/>
    </row>
    <row r="35" spans="1:20" ht="15" x14ac:dyDescent="0.35">
      <c r="A35" s="35" t="s">
        <v>24</v>
      </c>
      <c r="B35" s="36">
        <f>B32/B33</f>
        <v>0.63111111111111107</v>
      </c>
      <c r="C35" s="37">
        <f>C32/C33</f>
        <v>0.4</v>
      </c>
      <c r="D35" s="37">
        <f t="shared" ref="D35:I35" si="32">D32/D33</f>
        <v>0</v>
      </c>
      <c r="E35" s="37">
        <f t="shared" si="32"/>
        <v>0.11818181818181818</v>
      </c>
      <c r="F35" s="37">
        <f t="shared" si="32"/>
        <v>0</v>
      </c>
      <c r="G35" s="37">
        <f t="shared" si="32"/>
        <v>0</v>
      </c>
      <c r="H35" s="37">
        <f t="shared" si="32"/>
        <v>8.8800000000000008</v>
      </c>
      <c r="I35" s="38">
        <f t="shared" si="32"/>
        <v>0.62098765432098768</v>
      </c>
      <c r="J35" s="18"/>
      <c r="K35" s="36">
        <f t="shared" ref="K35:R35" si="33">K32/K33</f>
        <v>0.77457886676875964</v>
      </c>
      <c r="L35" s="37">
        <f t="shared" si="33"/>
        <v>1</v>
      </c>
      <c r="M35" s="37">
        <f t="shared" si="33"/>
        <v>0</v>
      </c>
      <c r="N35" s="37">
        <f t="shared" si="33"/>
        <v>0.10540540540540541</v>
      </c>
      <c r="O35" s="37">
        <f>O32/O33</f>
        <v>8.24</v>
      </c>
      <c r="P35" s="37">
        <f t="shared" si="33"/>
        <v>0.46453546453546452</v>
      </c>
      <c r="Q35" s="37">
        <f t="shared" si="33"/>
        <v>2</v>
      </c>
      <c r="R35" s="38">
        <f t="shared" si="33"/>
        <v>0.58614088820826948</v>
      </c>
      <c r="S35" s="33"/>
      <c r="T35" s="39">
        <f>T32/T33</f>
        <v>0.59438924605493859</v>
      </c>
    </row>
    <row r="36" spans="1:20" ht="15" x14ac:dyDescent="0.35">
      <c r="A36" s="40"/>
      <c r="B36" s="31"/>
      <c r="C36" s="31"/>
      <c r="D36" s="31"/>
      <c r="E36" s="31"/>
      <c r="F36" s="31"/>
      <c r="G36" s="31"/>
      <c r="H36" s="31"/>
      <c r="I36" s="18"/>
      <c r="J36" s="18"/>
      <c r="K36" s="31"/>
      <c r="L36" s="31"/>
      <c r="M36" s="31"/>
      <c r="N36" s="31"/>
      <c r="O36" s="31"/>
      <c r="P36" s="31"/>
      <c r="Q36" s="31"/>
      <c r="R36" s="18"/>
      <c r="S36" s="18"/>
      <c r="T36" s="18"/>
    </row>
  </sheetData>
  <printOptions horizontalCentered="1" verticalCentered="1"/>
  <pageMargins left="0.25" right="0.25" top="0.38" bottom="0.38" header="0" footer="0"/>
  <pageSetup paperSize="5" scale="82" fitToHeight="0" orientation="landscape" horizontalDpi="1200" verticalDpi="1200" r:id="rId1"/>
  <headerFooter alignWithMargins="0">
    <oddFooter>&amp;C&amp;K000000© 2015 Buffini &amp;&amp; Company. All Rights Reserved.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Business Budget</vt:lpstr>
      <vt:lpstr>'Annual Business Budget'!Print_Area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lloydsteere</dc:creator>
  <cp:lastModifiedBy>Windows User</cp:lastModifiedBy>
  <dcterms:created xsi:type="dcterms:W3CDTF">2018-12-08T21:46:22Z</dcterms:created>
  <dcterms:modified xsi:type="dcterms:W3CDTF">2019-01-05T18:18:01Z</dcterms:modified>
</cp:coreProperties>
</file>